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b2516915576538d/aa ROTARY/District/DGC website/"/>
    </mc:Choice>
  </mc:AlternateContent>
  <bookViews>
    <workbookView xWindow="948" yWindow="0" windowWidth="15444" windowHeight="6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65" i="1" s="1"/>
  <c r="L49" i="1"/>
  <c r="L66" i="1" s="1"/>
  <c r="K49" i="1"/>
  <c r="K66" i="1" s="1"/>
  <c r="J49" i="1"/>
  <c r="J66" i="1" s="1"/>
  <c r="I49" i="1"/>
  <c r="I66" i="1" s="1"/>
  <c r="H49" i="1"/>
  <c r="G49" i="1"/>
  <c r="F49" i="1"/>
  <c r="E49" i="1"/>
  <c r="D49" i="1"/>
  <c r="C49" i="1"/>
  <c r="I68" i="1" l="1"/>
  <c r="J55" i="1" s="1"/>
  <c r="J58" i="1" s="1"/>
  <c r="J65" i="1" s="1"/>
  <c r="J68" i="1" s="1"/>
  <c r="K55" i="1" s="1"/>
  <c r="K58" i="1" s="1"/>
  <c r="K65" i="1" s="1"/>
  <c r="K68" i="1" s="1"/>
  <c r="L55" i="1" s="1"/>
  <c r="L58" i="1" s="1"/>
  <c r="L65" i="1" s="1"/>
  <c r="L68" i="1" s="1"/>
</calcChain>
</file>

<file path=xl/comments1.xml><?xml version="1.0" encoding="utf-8"?>
<comments xmlns="http://schemas.openxmlformats.org/spreadsheetml/2006/main">
  <authors>
    <author>wiens rw</author>
    <author>Bob Wiens</author>
    <author>Robert Wiens</author>
  </authors>
  <commentList>
    <comment ref="C1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updated from TRF MG report summaries</t>
        </r>
      </text>
    </comment>
    <comment ref="D1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updated from TRF MG report summaries</t>
        </r>
      </text>
    </comment>
    <comment ref="E1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updated from TRF MG report summaries</t>
        </r>
      </text>
    </comment>
    <comment ref="F1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updated from TRF MG report summaries</t>
        </r>
      </text>
    </comment>
    <comment ref="G1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updated from TRF MG report summaries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micro-credit with High River.GG 1326173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Honduras water &amp; micro-credit
combined with Calgary West 2014/2015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B-Uganda-ID 606-Raymond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Sparks/Cambodia=20k, GG1412302
King- uganda 10k - Withdrawn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Pratt -malaria</t>
        </r>
      </text>
    </comment>
    <comment ref="K6" authorId="2" shapeId="0">
      <text>
        <r>
          <rPr>
            <b/>
            <sz val="9"/>
            <color indexed="81"/>
            <rFont val="Tahoma"/>
            <family val="2"/>
          </rPr>
          <t xml:space="preserve">Robert Wiens: </t>
        </r>
        <r>
          <rPr>
            <sz val="9"/>
            <color indexed="81"/>
            <rFont val="Tahoma"/>
            <family val="2"/>
          </rPr>
          <t xml:space="preserve">
john Ridge Uganda water GG1525222
Sparks - Cambodia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GG1325454 Uganda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India Hospital
GG1412636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 - India Maya devi water ID 624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Guatemala - Bill skinner
10,000 in DDF withdrawn Dec 2013</t>
        </r>
      </text>
    </comment>
    <comment ref="L11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B - May water-India - ID 699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 - Uganda - food security ID 625</t>
        </r>
      </text>
    </comment>
    <comment ref="I14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Brazil-gg1325970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B-uganda -food secuirty  ID 639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15k for Colombia GG1416110
15k for second Colombia GG1414321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Cambodia village dev.  GG1420896
-increased from 7 to 15k in Jan 2015</t>
        </r>
      </text>
    </comment>
    <comment ref="K16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Safe Water Ibague
Water wells for la Guajira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A-Colombia El Confuso safe water - ID 641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HonduraS Ec. Develop phase 2
combined with Airdrie Honduras water from 2013/2014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El Salvador childrens vision
withdrawn July 1, 2015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flooed recovery
GG1416799</t>
        </r>
      </text>
    </comment>
    <comment ref="L25" authorId="2" shapeId="0">
      <text>
        <r>
          <rPr>
            <b/>
            <sz val="9"/>
            <color indexed="81"/>
            <rFont val="Tahoma"/>
            <charset val="1"/>
          </rPr>
          <t>Robert Wiens:</t>
        </r>
        <r>
          <rPr>
            <sz val="9"/>
            <color indexed="81"/>
            <rFont val="Tahoma"/>
            <charset val="1"/>
          </rPr>
          <t xml:space="preserve">
Type B - El Salvador wheelchairs-RMH-ID 705</t>
        </r>
      </text>
    </comment>
    <comment ref="L27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B - El Salvador wheelchairss - ID 695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Nepal micro-hydro
withdrawn</t>
        </r>
      </text>
    </comment>
    <comment ref="L30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B-Dental-Uganda - ID 710</t>
        </r>
      </text>
    </comment>
    <comment ref="I37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21.5k forNigeria project  gg1325633</t>
        </r>
      </text>
    </comment>
    <comment ref="L41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A-Uganda Dentistry-ID 596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MG0967060
kenya</t>
        </r>
      </text>
    </comment>
    <comment ref="G42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21000 transferred from District 5370 for Belize project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Belize literacy Global Grant 26372</t>
        </r>
      </text>
    </comment>
    <comment ref="K42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 - Belize VTT ID 640</t>
        </r>
      </text>
    </comment>
    <comment ref="J44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uganda adopt a village
GG1413232</t>
        </r>
      </text>
    </comment>
    <comment ref="I45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25k for Indonessia wheelchairs   gg1326093
10,000 for Cleft Palate application gg1416620</t>
        </r>
      </text>
    </comment>
    <comment ref="J45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Ghana Ec. Dev.  Wiechau
withdrawn</t>
        </r>
      </text>
    </comment>
    <comment ref="L45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A - El Salvador wheelchairs - ID 676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B-Uganda Food Secuirty-ID 652</t>
        </r>
      </text>
    </comment>
    <comment ref="E49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SHARE shows a credit of 1,668 for MG0453402 - no listing for it</t>
        </r>
      </text>
    </comment>
    <comment ref="K52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Share acct statement</t>
        </r>
      </text>
    </comment>
    <comment ref="L52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preliminary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Share acct statement- part of Endowment earnings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updated by HP sept 2013</t>
        </r>
      </text>
    </comment>
    <comment ref="J54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actual DG1412252</t>
        </r>
      </text>
    </comment>
    <comment ref="K54" authorId="2" shapeId="0">
      <text>
        <r>
          <rPr>
            <b/>
            <sz val="9"/>
            <color indexed="81"/>
            <rFont val="Tahoma"/>
            <family val="2"/>
          </rPr>
          <t xml:space="preserve">Robert Wiens:
</t>
        </r>
        <r>
          <rPr>
            <sz val="9"/>
            <color indexed="81"/>
            <rFont val="Tahoma"/>
            <family val="2"/>
          </rPr>
          <t>Share account statement</t>
        </r>
      </text>
    </comment>
    <comment ref="L54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Preliminary</t>
        </r>
      </text>
    </comment>
    <comment ref="I55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actual carryover</t>
        </r>
      </text>
    </comment>
    <comment ref="J55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per HP july 17</t>
        </r>
      </text>
    </comment>
    <comment ref="G56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D5370 to Red Deer</t>
        </r>
      </text>
    </comment>
    <comment ref="H56" authorId="0" shapeId="0">
      <text>
        <r>
          <rPr>
            <b/>
            <sz val="10"/>
            <color indexed="81"/>
            <rFont val="Tahoma"/>
            <family val="2"/>
          </rPr>
          <t>wiens rw: transfer into D5360</t>
        </r>
        <r>
          <rPr>
            <sz val="10"/>
            <color indexed="81"/>
            <rFont val="Tahoma"/>
            <family val="2"/>
          </rPr>
          <t xml:space="preserve">
21.5k to Okotoks project from D7820
25k to  Rocky Mtn house from D5360</t>
        </r>
      </text>
    </comment>
    <comment ref="J5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returned funds from DG1125305,1225555,1326057</t>
        </r>
      </text>
    </comment>
    <comment ref="K56" authorId="1" shapeId="0">
      <text>
        <r>
          <rPr>
            <b/>
            <sz val="9"/>
            <color indexed="81"/>
            <rFont val="Tahoma"/>
            <family val="2"/>
          </rPr>
          <t>Bob Wiens:</t>
        </r>
        <r>
          <rPr>
            <sz val="9"/>
            <color indexed="81"/>
            <rFont val="Tahoma"/>
            <family val="2"/>
          </rPr>
          <t xml:space="preserve">
Share statement may 23, 2015</t>
        </r>
      </text>
    </comment>
    <comment ref="L56" authorId="2" shapeId="0">
      <text>
        <r>
          <rPr>
            <b/>
            <sz val="9"/>
            <color indexed="81"/>
            <rFont val="Tahoma"/>
            <charset val="1"/>
          </rPr>
          <t>Robert Wiens:</t>
        </r>
        <r>
          <rPr>
            <sz val="9"/>
            <color indexed="81"/>
            <rFont val="Tahoma"/>
            <charset val="1"/>
          </rPr>
          <t xml:space="preserve">
2500 returned by High River for 2013-14</t>
        </r>
      </text>
    </comment>
    <comment ref="G57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transfer to a designated Disaster Relief account at TRF</t>
        </r>
      </text>
    </comment>
    <comment ref="L59" authorId="2" shapeId="0">
      <text>
        <r>
          <rPr>
            <b/>
            <sz val="9"/>
            <color indexed="81"/>
            <rFont val="Tahoma"/>
            <charset val="1"/>
          </rPr>
          <t>Robert Wiens:</t>
        </r>
        <r>
          <rPr>
            <sz val="9"/>
            <color indexed="81"/>
            <rFont val="Tahoma"/>
            <charset val="1"/>
          </rPr>
          <t xml:space="preserve">
mike Brown</t>
        </r>
      </text>
    </comment>
    <comment ref="G62" authorId="0" shapeId="0">
      <text>
        <r>
          <rPr>
            <b/>
            <sz val="10"/>
            <color indexed="81"/>
            <rFont val="Tahoma"/>
            <family val="2"/>
          </rPr>
          <t>wiens rw:</t>
        </r>
        <r>
          <rPr>
            <sz val="10"/>
            <color indexed="81"/>
            <rFont val="Tahoma"/>
            <family val="2"/>
          </rPr>
          <t xml:space="preserve">
refund on DSG</t>
        </r>
      </text>
    </comment>
    <comment ref="K68" authorId="2" shapeId="0">
      <text>
        <r>
          <rPr>
            <b/>
            <sz val="9"/>
            <color indexed="81"/>
            <rFont val="Tahoma"/>
            <family val="2"/>
          </rPr>
          <t>Robert Wiens:</t>
        </r>
        <r>
          <rPr>
            <sz val="9"/>
            <color indexed="81"/>
            <rFont val="Tahoma"/>
            <family val="2"/>
          </rPr>
          <t xml:space="preserve">
matched to share statement may 232, 2015</t>
        </r>
      </text>
    </comment>
  </commentList>
</comments>
</file>

<file path=xl/sharedStrings.xml><?xml version="1.0" encoding="utf-8"?>
<sst xmlns="http://schemas.openxmlformats.org/spreadsheetml/2006/main" count="108" uniqueCount="87">
  <si>
    <t>updated RW -21July2015</t>
  </si>
  <si>
    <t>DDF 2006/2007</t>
  </si>
  <si>
    <t>DDF 2007/2008</t>
  </si>
  <si>
    <t>DDF 2008/2009</t>
  </si>
  <si>
    <t>DDF 2009/2010</t>
  </si>
  <si>
    <t>DDF 2010/2011</t>
  </si>
  <si>
    <t>DDF 2011/2012</t>
  </si>
  <si>
    <t>DDF 2012/2013</t>
  </si>
  <si>
    <t>DDF 2013/2014</t>
  </si>
  <si>
    <t>DDF 2014/2015</t>
  </si>
  <si>
    <t>DDF 2015/2016</t>
  </si>
  <si>
    <t>** light gray figures are actual from TRF Summaries</t>
  </si>
  <si>
    <t>Future Vision Pilot Period</t>
  </si>
  <si>
    <t>Airdrie</t>
  </si>
  <si>
    <t>Banff</t>
  </si>
  <si>
    <t>Brooks</t>
  </si>
  <si>
    <t>Calgary</t>
  </si>
  <si>
    <t>Calgary Centennial</t>
  </si>
  <si>
    <t>Calgary Chinook</t>
  </si>
  <si>
    <t>Calgary East</t>
  </si>
  <si>
    <t>Calgary Fish Creek</t>
  </si>
  <si>
    <t>Calgary Heritage Park</t>
  </si>
  <si>
    <t xml:space="preserve"> </t>
  </si>
  <si>
    <t>Calgary Millennium</t>
  </si>
  <si>
    <t>Calgary North</t>
  </si>
  <si>
    <t>Calgary Olympic</t>
  </si>
  <si>
    <t>Calgary Sarcee</t>
  </si>
  <si>
    <t>Calgary South</t>
  </si>
  <si>
    <t>Calgary West</t>
  </si>
  <si>
    <t>Canmore</t>
  </si>
  <si>
    <t>Cardston</t>
  </si>
  <si>
    <t>Coaldale</t>
  </si>
  <si>
    <t>Cochrane</t>
  </si>
  <si>
    <t>Drumheller</t>
  </si>
  <si>
    <t>Fort MacLeod</t>
  </si>
  <si>
    <t>High River</t>
  </si>
  <si>
    <t>Innisfail</t>
  </si>
  <si>
    <t>Kindersley</t>
  </si>
  <si>
    <t>Lacombe</t>
  </si>
  <si>
    <t>Lacombe Daybreak</t>
  </si>
  <si>
    <t>Lethbridge</t>
  </si>
  <si>
    <t>Lethbridge East</t>
  </si>
  <si>
    <t>Lethbridge Sunrise</t>
  </si>
  <si>
    <t>Lethbridge Urban Spirits</t>
  </si>
  <si>
    <t>Medicine Hat</t>
  </si>
  <si>
    <t>Medicine Hat (Saamis)</t>
  </si>
  <si>
    <t>Medicine Hat PACE</t>
  </si>
  <si>
    <t>Medicine Hat Sunrise</t>
  </si>
  <si>
    <t>Okotoks</t>
  </si>
  <si>
    <t>Olds</t>
  </si>
  <si>
    <t>Pincher Creek</t>
  </si>
  <si>
    <t>Ponoka</t>
  </si>
  <si>
    <t>Raymond</t>
  </si>
  <si>
    <t>Red Deer</t>
  </si>
  <si>
    <t>Red Deer East</t>
  </si>
  <si>
    <t>Red Deer Sunrise</t>
  </si>
  <si>
    <t>Rocky Mountain House</t>
  </si>
  <si>
    <t>Stettler</t>
  </si>
  <si>
    <t>Swift Current</t>
  </si>
  <si>
    <t>Sylvan Lake</t>
  </si>
  <si>
    <t>Total awarded for GG Projects/VTT</t>
  </si>
  <si>
    <t>OFFICIAL SHARE DATA</t>
  </si>
  <si>
    <t>Leggett</t>
  </si>
  <si>
    <t>Killoran</t>
  </si>
  <si>
    <t>Toombs</t>
  </si>
  <si>
    <t>Harvey</t>
  </si>
  <si>
    <t>protected till</t>
  </si>
  <si>
    <t>SHARE amt for year to D5360</t>
  </si>
  <si>
    <t>SHARE adjustment</t>
  </si>
  <si>
    <t>Allocated to District Grants(max 50%)</t>
  </si>
  <si>
    <t>Carry over from Previous year to Global</t>
  </si>
  <si>
    <t>+</t>
  </si>
  <si>
    <t>transfers in</t>
  </si>
  <si>
    <t>-</t>
  </si>
  <si>
    <t>transfers out</t>
  </si>
  <si>
    <t>TOTAL AVAILABLE- GLOBAL GRANTS</t>
  </si>
  <si>
    <t>Allocated to Global Scholarships</t>
  </si>
  <si>
    <t>allocated to Global VTT</t>
  </si>
  <si>
    <t>allocated to Global Peace Centres</t>
  </si>
  <si>
    <t>allocated to Disaster Relief</t>
  </si>
  <si>
    <t>March 1st</t>
  </si>
  <si>
    <t>Allocated to polio plus</t>
  </si>
  <si>
    <t>allocation- miscellaneous</t>
  </si>
  <si>
    <t>DDF available - Global PROJECT Grants</t>
  </si>
  <si>
    <t>Net DDF awarded- Global Grants YTD</t>
  </si>
  <si>
    <t>adjustment to match Share statement</t>
  </si>
  <si>
    <t>Potential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</si>
</sst>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/>
    <xf numFmtId="0" fontId="3" fillId="2" borderId="1" xfId="0" applyFont="1" applyFill="1" applyBorder="1" applyAlignment="1">
      <alignment horizontal="center" wrapText="1"/>
    </xf>
    <xf numFmtId="164" fontId="4" fillId="0" borderId="1" xfId="1" applyNumberFormat="1" applyFont="1" applyBorder="1"/>
    <xf numFmtId="164" fontId="4" fillId="0" borderId="3" xfId="1" applyNumberFormat="1" applyFont="1" applyBorder="1"/>
    <xf numFmtId="164" fontId="6" fillId="0" borderId="1" xfId="1" applyNumberFormat="1" applyFont="1" applyFill="1" applyBorder="1" applyAlignment="1"/>
    <xf numFmtId="0" fontId="6" fillId="0" borderId="1" xfId="0" applyFont="1" applyBorder="1" applyAlignment="1"/>
    <xf numFmtId="164" fontId="6" fillId="0" borderId="1" xfId="1" applyNumberFormat="1" applyFont="1" applyBorder="1" applyAlignment="1"/>
    <xf numFmtId="164" fontId="4" fillId="0" borderId="1" xfId="1" applyNumberFormat="1" applyFont="1" applyBorder="1" applyAlignment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7" fillId="3" borderId="3" xfId="1" applyNumberFormat="1" applyFont="1" applyFill="1" applyBorder="1"/>
    <xf numFmtId="164" fontId="7" fillId="0" borderId="3" xfId="1" applyNumberFormat="1" applyFont="1" applyBorder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2" applyBorder="1" applyAlignment="1" applyProtection="1">
      <alignment wrapText="1"/>
    </xf>
    <xf numFmtId="15" fontId="8" fillId="0" borderId="1" xfId="0" applyNumberFormat="1" applyFont="1" applyBorder="1"/>
    <xf numFmtId="164" fontId="11" fillId="0" borderId="1" xfId="1" applyNumberFormat="1" applyFont="1" applyBorder="1" applyAlignment="1"/>
    <xf numFmtId="164" fontId="3" fillId="0" borderId="1" xfId="1" applyNumberFormat="1" applyFont="1" applyBorder="1"/>
    <xf numFmtId="164" fontId="7" fillId="4" borderId="3" xfId="1" applyNumberFormat="1" applyFont="1" applyFill="1" applyBorder="1"/>
    <xf numFmtId="164" fontId="6" fillId="0" borderId="1" xfId="1" applyNumberFormat="1" applyFont="1" applyFill="1" applyBorder="1"/>
    <xf numFmtId="0" fontId="10" fillId="0" borderId="1" xfId="2" applyBorder="1" applyAlignment="1" applyProtection="1"/>
    <xf numFmtId="0" fontId="6" fillId="0" borderId="1" xfId="0" applyFont="1" applyFill="1" applyBorder="1" applyAlignment="1"/>
    <xf numFmtId="164" fontId="6" fillId="0" borderId="1" xfId="1" applyNumberFormat="1" applyFont="1" applyBorder="1" applyAlignment="1">
      <alignment wrapText="1"/>
    </xf>
    <xf numFmtId="164" fontId="7" fillId="5" borderId="3" xfId="1" applyNumberFormat="1" applyFont="1" applyFill="1" applyBorder="1"/>
    <xf numFmtId="0" fontId="4" fillId="0" borderId="1" xfId="0" applyFont="1" applyBorder="1" applyAlignment="1"/>
    <xf numFmtId="164" fontId="4" fillId="0" borderId="1" xfId="1" applyNumberFormat="1" applyFont="1" applyBorder="1" applyAlignment="1">
      <alignment horizontal="left"/>
    </xf>
    <xf numFmtId="164" fontId="7" fillId="0" borderId="3" xfId="1" applyNumberFormat="1" applyFont="1" applyFill="1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164" fontId="7" fillId="6" borderId="3" xfId="1" applyNumberFormat="1" applyFont="1" applyFill="1" applyBorder="1"/>
    <xf numFmtId="164" fontId="11" fillId="0" borderId="1" xfId="1" applyNumberFormat="1" applyFont="1" applyFill="1" applyBorder="1" applyAlignment="1"/>
    <xf numFmtId="164" fontId="7" fillId="0" borderId="1" xfId="1" applyNumberFormat="1" applyFont="1" applyFill="1" applyBorder="1"/>
    <xf numFmtId="0" fontId="4" fillId="0" borderId="4" xfId="0" applyFont="1" applyBorder="1"/>
    <xf numFmtId="164" fontId="6" fillId="0" borderId="4" xfId="1" applyNumberFormat="1" applyFont="1" applyBorder="1" applyAlignment="1"/>
    <xf numFmtId="164" fontId="4" fillId="0" borderId="4" xfId="1" applyNumberFormat="1" applyFont="1" applyBorder="1" applyAlignment="1"/>
    <xf numFmtId="164" fontId="7" fillId="0" borderId="4" xfId="1" applyNumberFormat="1" applyFont="1" applyBorder="1"/>
    <xf numFmtId="164" fontId="4" fillId="0" borderId="4" xfId="1" applyNumberFormat="1" applyFont="1" applyBorder="1"/>
    <xf numFmtId="164" fontId="7" fillId="0" borderId="5" xfId="1" applyNumberFormat="1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1" applyNumberFormat="1" applyFont="1" applyBorder="1" applyAlignment="1"/>
    <xf numFmtId="164" fontId="7" fillId="0" borderId="7" xfId="1" applyNumberFormat="1" applyFont="1" applyBorder="1" applyAlignment="1"/>
    <xf numFmtId="0" fontId="4" fillId="0" borderId="8" xfId="0" applyFont="1" applyBorder="1"/>
    <xf numFmtId="0" fontId="4" fillId="0" borderId="9" xfId="0" applyFont="1" applyBorder="1"/>
    <xf numFmtId="164" fontId="6" fillId="0" borderId="9" xfId="1" applyNumberFormat="1" applyFont="1" applyBorder="1" applyAlignment="1"/>
    <xf numFmtId="164" fontId="4" fillId="0" borderId="9" xfId="1" applyNumberFormat="1" applyFont="1" applyBorder="1" applyAlignment="1"/>
    <xf numFmtId="164" fontId="4" fillId="0" borderId="9" xfId="1" applyNumberFormat="1" applyFont="1" applyBorder="1"/>
    <xf numFmtId="164" fontId="4" fillId="0" borderId="10" xfId="1" applyNumberFormat="1" applyFont="1" applyBorder="1"/>
    <xf numFmtId="0" fontId="4" fillId="0" borderId="11" xfId="0" applyFont="1" applyBorder="1"/>
    <xf numFmtId="0" fontId="7" fillId="7" borderId="1" xfId="0" applyFont="1" applyFill="1" applyBorder="1" applyAlignment="1">
      <alignment horizontal="left"/>
    </xf>
    <xf numFmtId="164" fontId="4" fillId="7" borderId="1" xfId="1" applyNumberFormat="1" applyFont="1" applyFill="1" applyBorder="1" applyAlignment="1"/>
    <xf numFmtId="0" fontId="4" fillId="7" borderId="1" xfId="0" applyFont="1" applyFill="1" applyBorder="1"/>
    <xf numFmtId="164" fontId="4" fillId="7" borderId="1" xfId="1" applyNumberFormat="1" applyFont="1" applyFill="1" applyBorder="1"/>
    <xf numFmtId="0" fontId="6" fillId="7" borderId="1" xfId="0" applyFont="1" applyFill="1" applyBorder="1"/>
    <xf numFmtId="164" fontId="7" fillId="7" borderId="1" xfId="1" applyNumberFormat="1" applyFont="1" applyFill="1" applyBorder="1" applyAlignment="1">
      <alignment wrapText="1"/>
    </xf>
    <xf numFmtId="164" fontId="7" fillId="7" borderId="1" xfId="1" applyNumberFormat="1" applyFont="1" applyFill="1" applyBorder="1" applyAlignment="1">
      <alignment horizontal="center" wrapText="1"/>
    </xf>
    <xf numFmtId="164" fontId="7" fillId="7" borderId="3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12" fillId="0" borderId="1" xfId="0" applyFont="1" applyBorder="1"/>
    <xf numFmtId="164" fontId="12" fillId="0" borderId="1" xfId="1" applyNumberFormat="1" applyFont="1" applyBorder="1" applyAlignment="1"/>
    <xf numFmtId="164" fontId="12" fillId="0" borderId="1" xfId="1" applyNumberFormat="1" applyFont="1" applyBorder="1"/>
    <xf numFmtId="164" fontId="13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14" fillId="0" borderId="3" xfId="1" applyNumberFormat="1" applyFont="1" applyBorder="1"/>
    <xf numFmtId="0" fontId="4" fillId="8" borderId="1" xfId="0" applyFont="1" applyFill="1" applyBorder="1"/>
    <xf numFmtId="164" fontId="6" fillId="8" borderId="1" xfId="1" applyNumberFormat="1" applyFont="1" applyFill="1" applyBorder="1" applyAlignment="1"/>
    <xf numFmtId="164" fontId="4" fillId="8" borderId="1" xfId="1" applyNumberFormat="1" applyFont="1" applyFill="1" applyBorder="1"/>
    <xf numFmtId="164" fontId="2" fillId="8" borderId="1" xfId="1" applyNumberFormat="1" applyFont="1" applyFill="1" applyBorder="1"/>
    <xf numFmtId="164" fontId="14" fillId="8" borderId="3" xfId="1" applyNumberFormat="1" applyFont="1" applyFill="1" applyBorder="1"/>
    <xf numFmtId="0" fontId="5" fillId="8" borderId="1" xfId="0" applyFont="1" applyFill="1" applyBorder="1" applyAlignment="1">
      <alignment horizontal="center"/>
    </xf>
    <xf numFmtId="0" fontId="4" fillId="8" borderId="2" xfId="0" applyFont="1" applyFill="1" applyBorder="1"/>
    <xf numFmtId="164" fontId="6" fillId="0" borderId="1" xfId="1" applyNumberFormat="1" applyFont="1" applyFill="1" applyBorder="1" applyAlignment="1">
      <alignment horizontal="right" wrapText="1"/>
    </xf>
    <xf numFmtId="164" fontId="14" fillId="0" borderId="1" xfId="1" applyNumberFormat="1" applyFont="1" applyBorder="1"/>
    <xf numFmtId="164" fontId="6" fillId="9" borderId="1" xfId="1" applyNumberFormat="1" applyFont="1" applyFill="1" applyBorder="1" applyAlignment="1"/>
    <xf numFmtId="0" fontId="4" fillId="10" borderId="1" xfId="0" applyFont="1" applyFill="1" applyBorder="1"/>
    <xf numFmtId="164" fontId="6" fillId="10" borderId="1" xfId="1" applyNumberFormat="1" applyFont="1" applyFill="1" applyBorder="1" applyAlignment="1"/>
    <xf numFmtId="164" fontId="6" fillId="10" borderId="1" xfId="1" applyNumberFormat="1" applyFont="1" applyFill="1" applyBorder="1" applyAlignment="1">
      <alignment horizontal="right" wrapText="1"/>
    </xf>
    <xf numFmtId="164" fontId="4" fillId="10" borderId="1" xfId="1" applyNumberFormat="1" applyFont="1" applyFill="1" applyBorder="1"/>
    <xf numFmtId="164" fontId="14" fillId="10" borderId="1" xfId="1" applyNumberFormat="1" applyFont="1" applyFill="1" applyBorder="1"/>
    <xf numFmtId="0" fontId="5" fillId="10" borderId="1" xfId="0" applyFont="1" applyFill="1" applyBorder="1" applyAlignment="1">
      <alignment horizontal="center"/>
    </xf>
    <xf numFmtId="0" fontId="4" fillId="10" borderId="2" xfId="0" applyFont="1" applyFill="1" applyBorder="1"/>
    <xf numFmtId="0" fontId="4" fillId="0" borderId="1" xfId="0" applyFont="1" applyFill="1" applyBorder="1"/>
    <xf numFmtId="0" fontId="6" fillId="0" borderId="1" xfId="0" applyFont="1" applyBorder="1"/>
    <xf numFmtId="164" fontId="14" fillId="11" borderId="3" xfId="1" applyNumberFormat="1" applyFont="1" applyFill="1" applyBorder="1"/>
    <xf numFmtId="0" fontId="4" fillId="11" borderId="1" xfId="0" applyFont="1" applyFill="1" applyBorder="1"/>
    <xf numFmtId="16" fontId="5" fillId="11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4" fillId="11" borderId="3" xfId="1" applyNumberFormat="1" applyFont="1" applyFill="1" applyBorder="1"/>
    <xf numFmtId="0" fontId="5" fillId="11" borderId="1" xfId="0" applyFont="1" applyFill="1" applyBorder="1" applyAlignment="1">
      <alignment horizontal="center"/>
    </xf>
    <xf numFmtId="0" fontId="7" fillId="0" borderId="1" xfId="0" applyFont="1" applyBorder="1" applyAlignment="1"/>
    <xf numFmtId="164" fontId="2" fillId="0" borderId="1" xfId="1" applyNumberFormat="1" applyFont="1" applyBorder="1" applyAlignment="1"/>
    <xf numFmtId="164" fontId="14" fillId="0" borderId="1" xfId="1" applyNumberFormat="1" applyFont="1" applyBorder="1" applyAlignment="1"/>
    <xf numFmtId="0" fontId="7" fillId="0" borderId="12" xfId="0" applyFont="1" applyBorder="1"/>
    <xf numFmtId="164" fontId="4" fillId="0" borderId="12" xfId="1" applyNumberFormat="1" applyFont="1" applyBorder="1"/>
    <xf numFmtId="164" fontId="14" fillId="0" borderId="12" xfId="1" applyNumberFormat="1" applyFont="1" applyBorder="1"/>
    <xf numFmtId="0" fontId="4" fillId="0" borderId="3" xfId="0" applyFont="1" applyBorder="1"/>
    <xf numFmtId="0" fontId="15" fillId="0" borderId="13" xfId="0" applyFont="1" applyBorder="1"/>
    <xf numFmtId="164" fontId="2" fillId="0" borderId="14" xfId="1" applyNumberFormat="1" applyFont="1" applyBorder="1"/>
    <xf numFmtId="0" fontId="4" fillId="0" borderId="15" xfId="0" applyFont="1" applyBorder="1"/>
    <xf numFmtId="164" fontId="4" fillId="0" borderId="7" xfId="1" applyNumberFormat="1" applyFont="1" applyBorder="1"/>
    <xf numFmtId="164" fontId="6" fillId="0" borderId="7" xfId="1" applyNumberFormat="1" applyFont="1" applyBorder="1"/>
    <xf numFmtId="164" fontId="14" fillId="0" borderId="7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activeCell="H51" sqref="H1:H1048576"/>
    </sheetView>
  </sheetViews>
  <sheetFormatPr defaultColWidth="9.109375" defaultRowHeight="13.2" x14ac:dyDescent="0.25"/>
  <cols>
    <col min="1" max="1" width="2.5546875" style="7" customWidth="1"/>
    <col min="2" max="2" width="34.44140625" style="7" customWidth="1"/>
    <col min="3" max="3" width="10.5546875" style="14" hidden="1" customWidth="1"/>
    <col min="4" max="4" width="10.33203125" style="14" hidden="1" customWidth="1"/>
    <col min="5" max="5" width="10.88671875" style="14" hidden="1" customWidth="1"/>
    <col min="6" max="7" width="10.44140625" style="14" hidden="1" customWidth="1"/>
    <col min="8" max="8" width="10.44140625" style="34" hidden="1" customWidth="1"/>
    <col min="9" max="9" width="10.44140625" style="16" customWidth="1"/>
    <col min="10" max="11" width="9.88671875" style="11" customWidth="1"/>
    <col min="12" max="12" width="9.88671875" style="106" customWidth="1"/>
    <col min="13" max="13" width="7.109375" style="7" hidden="1" customWidth="1"/>
    <col min="14" max="14" width="12.88671875" style="8" hidden="1" customWidth="1"/>
    <col min="15" max="16" width="9.109375" style="7"/>
    <col min="17" max="17" width="19.5546875" style="7" customWidth="1"/>
    <col min="18" max="18" width="9.109375" style="9"/>
    <col min="19" max="16384" width="9.109375" style="7"/>
  </cols>
  <sheetData>
    <row r="1" spans="2:17" ht="26.4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6" t="s">
        <v>8</v>
      </c>
      <c r="K1" s="6" t="s">
        <v>9</v>
      </c>
      <c r="L1" s="6" t="s">
        <v>10</v>
      </c>
    </row>
    <row r="2" spans="2:17" hidden="1" x14ac:dyDescent="0.25">
      <c r="B2" s="1" t="s">
        <v>11</v>
      </c>
      <c r="C2" s="2"/>
      <c r="D2" s="2"/>
      <c r="E2" s="2"/>
      <c r="F2" s="2"/>
      <c r="G2" s="10" t="s">
        <v>12</v>
      </c>
      <c r="H2" s="10"/>
      <c r="I2" s="10"/>
      <c r="L2" s="12"/>
    </row>
    <row r="3" spans="2:17" hidden="1" x14ac:dyDescent="0.25">
      <c r="B3" s="7" t="s">
        <v>13</v>
      </c>
      <c r="C3" s="13"/>
      <c r="F3" s="15">
        <v>3000</v>
      </c>
      <c r="G3" s="15"/>
      <c r="H3" s="16"/>
      <c r="I3" s="17">
        <v>20000</v>
      </c>
      <c r="J3" s="18">
        <v>0</v>
      </c>
      <c r="L3" s="19">
        <v>15000</v>
      </c>
    </row>
    <row r="4" spans="2:17" ht="13.8" hidden="1" x14ac:dyDescent="0.25">
      <c r="B4" s="7" t="s">
        <v>14</v>
      </c>
      <c r="C4" s="13"/>
      <c r="D4" s="13"/>
      <c r="E4" s="13"/>
      <c r="F4" s="15"/>
      <c r="G4" s="15"/>
      <c r="H4" s="16"/>
      <c r="J4" s="18"/>
      <c r="L4" s="20"/>
      <c r="M4" s="21"/>
      <c r="N4" s="22"/>
      <c r="O4" s="21"/>
      <c r="P4" s="23"/>
      <c r="Q4" s="24"/>
    </row>
    <row r="5" spans="2:17" ht="13.8" hidden="1" x14ac:dyDescent="0.25">
      <c r="B5" s="7" t="s">
        <v>15</v>
      </c>
      <c r="C5" s="13"/>
      <c r="D5" s="13"/>
      <c r="E5" s="13"/>
      <c r="F5" s="15"/>
      <c r="G5" s="15"/>
      <c r="H5" s="16"/>
      <c r="J5" s="18"/>
      <c r="L5" s="20"/>
      <c r="M5" s="21"/>
      <c r="N5" s="22"/>
      <c r="O5" s="25"/>
      <c r="P5" s="23"/>
      <c r="Q5" s="24"/>
    </row>
    <row r="6" spans="2:17" ht="13.8" hidden="1" x14ac:dyDescent="0.25">
      <c r="B6" s="7" t="s">
        <v>16</v>
      </c>
      <c r="C6" s="13">
        <v>11500</v>
      </c>
      <c r="D6" s="13">
        <v>5000</v>
      </c>
      <c r="E6" s="13">
        <v>7000</v>
      </c>
      <c r="F6" s="15">
        <v>10000</v>
      </c>
      <c r="G6" s="15">
        <v>10000</v>
      </c>
      <c r="H6" s="16"/>
      <c r="I6" s="26">
        <v>20000</v>
      </c>
      <c r="J6" s="27">
        <v>7000</v>
      </c>
      <c r="K6" s="18">
        <v>30000</v>
      </c>
      <c r="L6" s="20"/>
      <c r="M6" s="21"/>
      <c r="N6" s="22"/>
      <c r="O6" s="25"/>
      <c r="P6" s="23"/>
      <c r="Q6" s="24"/>
    </row>
    <row r="7" spans="2:17" ht="13.8" hidden="1" x14ac:dyDescent="0.25">
      <c r="B7" s="7" t="s">
        <v>17</v>
      </c>
      <c r="C7" s="13"/>
      <c r="D7" s="13"/>
      <c r="E7" s="13"/>
      <c r="F7" s="15">
        <v>5000</v>
      </c>
      <c r="H7" s="16"/>
      <c r="I7" s="15">
        <v>10000</v>
      </c>
      <c r="J7" s="27">
        <v>7000</v>
      </c>
      <c r="L7" s="28">
        <v>15000</v>
      </c>
      <c r="M7" s="21"/>
      <c r="N7" s="22"/>
      <c r="O7" s="25"/>
      <c r="P7" s="23"/>
      <c r="Q7" s="24"/>
    </row>
    <row r="8" spans="2:17" ht="13.8" hidden="1" x14ac:dyDescent="0.25">
      <c r="B8" s="7" t="s">
        <v>18</v>
      </c>
      <c r="C8" s="29"/>
      <c r="D8" s="13"/>
      <c r="E8" s="13"/>
      <c r="F8" s="15"/>
      <c r="H8" s="17">
        <v>10000</v>
      </c>
      <c r="J8" s="18"/>
      <c r="L8" s="20"/>
      <c r="M8" s="21"/>
      <c r="N8" s="22"/>
      <c r="O8" s="25"/>
      <c r="P8" s="23"/>
      <c r="Q8" s="24"/>
    </row>
    <row r="9" spans="2:17" ht="13.8" hidden="1" x14ac:dyDescent="0.25">
      <c r="B9" s="7" t="s">
        <v>19</v>
      </c>
      <c r="C9" s="13"/>
      <c r="D9" s="13"/>
      <c r="E9" s="13"/>
      <c r="F9" s="15"/>
      <c r="G9" s="15"/>
      <c r="H9" s="16"/>
      <c r="J9" s="18"/>
      <c r="L9" s="20"/>
      <c r="M9" s="21"/>
      <c r="N9" s="22"/>
      <c r="O9" s="25"/>
      <c r="P9" s="23"/>
      <c r="Q9" s="24"/>
    </row>
    <row r="10" spans="2:17" ht="13.8" hidden="1" x14ac:dyDescent="0.25">
      <c r="B10" s="7" t="s">
        <v>20</v>
      </c>
      <c r="C10" s="13"/>
      <c r="D10" s="13"/>
      <c r="E10" s="13"/>
      <c r="F10" s="15"/>
      <c r="G10" s="15"/>
      <c r="H10" s="16"/>
      <c r="J10" s="18"/>
      <c r="L10" s="20"/>
      <c r="M10" s="21"/>
      <c r="N10" s="22"/>
      <c r="O10" s="25"/>
      <c r="P10" s="23"/>
      <c r="Q10" s="24"/>
    </row>
    <row r="11" spans="2:17" ht="13.8" hidden="1" x14ac:dyDescent="0.25">
      <c r="B11" s="7" t="s">
        <v>21</v>
      </c>
      <c r="C11" s="13" t="s">
        <v>22</v>
      </c>
      <c r="D11" s="13">
        <v>2000</v>
      </c>
      <c r="E11" s="13"/>
      <c r="F11" s="15" t="s">
        <v>22</v>
      </c>
      <c r="G11" s="15"/>
      <c r="H11" s="16"/>
      <c r="I11" s="16">
        <v>0</v>
      </c>
      <c r="J11" s="18"/>
      <c r="L11" s="28">
        <v>15000</v>
      </c>
      <c r="M11" s="30"/>
      <c r="N11" s="22"/>
      <c r="O11" s="25"/>
      <c r="P11" s="23"/>
      <c r="Q11" s="24"/>
    </row>
    <row r="12" spans="2:17" ht="13.8" hidden="1" x14ac:dyDescent="0.25">
      <c r="B12" s="7" t="s">
        <v>23</v>
      </c>
      <c r="C12" s="13"/>
      <c r="D12" s="13"/>
      <c r="E12" s="13"/>
      <c r="F12" s="15"/>
      <c r="G12" s="15"/>
      <c r="H12" s="16"/>
      <c r="J12" s="18"/>
      <c r="L12" s="20"/>
      <c r="M12" s="21"/>
      <c r="N12" s="22"/>
      <c r="O12" s="21"/>
      <c r="P12" s="23"/>
      <c r="Q12" s="24"/>
    </row>
    <row r="13" spans="2:17" ht="13.8" hidden="1" x14ac:dyDescent="0.25">
      <c r="B13" s="7" t="s">
        <v>24</v>
      </c>
      <c r="C13" s="13"/>
      <c r="D13" s="13"/>
      <c r="E13" s="31"/>
      <c r="F13" s="15">
        <v>9000</v>
      </c>
      <c r="G13" s="32">
        <v>10000</v>
      </c>
      <c r="H13" s="16"/>
      <c r="J13" s="18"/>
      <c r="L13" s="33">
        <v>15000</v>
      </c>
      <c r="M13" s="30"/>
      <c r="N13" s="22"/>
      <c r="O13" s="25"/>
      <c r="P13" s="23"/>
      <c r="Q13" s="24"/>
    </row>
    <row r="14" spans="2:17" ht="13.8" hidden="1" x14ac:dyDescent="0.25">
      <c r="B14" s="7" t="s">
        <v>25</v>
      </c>
      <c r="C14" s="13"/>
      <c r="D14" s="13">
        <v>1000</v>
      </c>
      <c r="E14" s="13"/>
      <c r="F14" s="15"/>
      <c r="G14" s="15"/>
      <c r="I14" s="15">
        <v>7000</v>
      </c>
      <c r="J14" s="18"/>
      <c r="L14" s="20"/>
      <c r="M14" s="21"/>
      <c r="N14" s="22"/>
      <c r="O14" s="25"/>
      <c r="P14" s="23"/>
      <c r="Q14" s="24"/>
    </row>
    <row r="15" spans="2:17" ht="13.8" hidden="1" x14ac:dyDescent="0.25">
      <c r="B15" s="7" t="s">
        <v>26</v>
      </c>
      <c r="C15" s="13"/>
      <c r="D15" s="13"/>
      <c r="E15" s="31"/>
      <c r="F15" s="15">
        <v>3000</v>
      </c>
      <c r="G15" s="15"/>
      <c r="H15" s="16"/>
      <c r="I15" s="35"/>
      <c r="J15" s="18"/>
      <c r="L15" s="33">
        <v>15000</v>
      </c>
      <c r="M15" s="21"/>
      <c r="N15" s="22"/>
      <c r="O15" s="25"/>
      <c r="P15" s="23"/>
      <c r="Q15" s="24"/>
    </row>
    <row r="16" spans="2:17" ht="13.8" hidden="1" x14ac:dyDescent="0.25">
      <c r="B16" s="7" t="s">
        <v>27</v>
      </c>
      <c r="C16" s="13"/>
      <c r="D16" s="13"/>
      <c r="E16" s="31"/>
      <c r="F16" s="15">
        <v>6000</v>
      </c>
      <c r="G16" s="15"/>
      <c r="H16" s="16"/>
      <c r="I16" s="29">
        <v>30000</v>
      </c>
      <c r="J16" s="18">
        <v>15000</v>
      </c>
      <c r="K16" s="18">
        <v>30000</v>
      </c>
      <c r="L16" s="36">
        <v>15000</v>
      </c>
      <c r="M16" s="21"/>
      <c r="N16" s="22"/>
      <c r="O16" s="25"/>
      <c r="P16" s="23"/>
      <c r="Q16" s="24"/>
    </row>
    <row r="17" spans="2:12" hidden="1" x14ac:dyDescent="0.25">
      <c r="B17" s="37" t="s">
        <v>28</v>
      </c>
      <c r="C17" s="38">
        <v>6000</v>
      </c>
      <c r="D17" s="13"/>
      <c r="E17" s="13"/>
      <c r="F17" s="15"/>
      <c r="G17" s="32">
        <v>10000</v>
      </c>
      <c r="H17" s="16"/>
      <c r="J17" s="18"/>
      <c r="K17" s="27">
        <v>15596</v>
      </c>
      <c r="L17" s="20"/>
    </row>
    <row r="18" spans="2:12" hidden="1" x14ac:dyDescent="0.25">
      <c r="B18" s="7" t="s">
        <v>29</v>
      </c>
      <c r="C18" s="13"/>
      <c r="D18" s="13"/>
      <c r="E18" s="13"/>
      <c r="F18" s="15"/>
      <c r="G18" s="15"/>
      <c r="H18" s="16"/>
      <c r="J18" s="18"/>
      <c r="L18" s="20"/>
    </row>
    <row r="19" spans="2:12" hidden="1" x14ac:dyDescent="0.25">
      <c r="B19" s="7" t="s">
        <v>30</v>
      </c>
      <c r="C19" s="13"/>
      <c r="D19" s="13"/>
      <c r="E19" s="13"/>
      <c r="F19" s="15"/>
      <c r="G19" s="15"/>
      <c r="H19" s="16"/>
      <c r="J19" s="18"/>
      <c r="L19" s="20"/>
    </row>
    <row r="20" spans="2:12" hidden="1" x14ac:dyDescent="0.25">
      <c r="B20" s="7" t="s">
        <v>31</v>
      </c>
      <c r="C20" s="13"/>
      <c r="D20" s="13"/>
      <c r="E20" s="13"/>
      <c r="F20" s="15"/>
      <c r="G20" s="15"/>
      <c r="H20" s="16"/>
      <c r="J20" s="18"/>
      <c r="L20" s="20"/>
    </row>
    <row r="21" spans="2:12" hidden="1" x14ac:dyDescent="0.25">
      <c r="B21" s="7" t="s">
        <v>32</v>
      </c>
      <c r="C21" s="13"/>
      <c r="D21" s="13"/>
      <c r="E21" s="13"/>
      <c r="F21" s="15"/>
      <c r="G21" s="15"/>
      <c r="H21" s="16"/>
      <c r="J21" s="27">
        <v>0</v>
      </c>
      <c r="L21" s="20"/>
    </row>
    <row r="22" spans="2:12" hidden="1" x14ac:dyDescent="0.25">
      <c r="B22" s="7" t="s">
        <v>33</v>
      </c>
      <c r="C22" s="13"/>
      <c r="D22" s="13"/>
      <c r="E22" s="13"/>
      <c r="F22" s="15"/>
      <c r="G22" s="15"/>
      <c r="H22" s="16"/>
      <c r="J22" s="18"/>
      <c r="L22" s="20"/>
    </row>
    <row r="23" spans="2:12" hidden="1" x14ac:dyDescent="0.25">
      <c r="B23" s="7" t="s">
        <v>34</v>
      </c>
      <c r="C23" s="13"/>
      <c r="D23" s="13">
        <v>1000</v>
      </c>
      <c r="E23" s="13"/>
      <c r="F23" s="15"/>
      <c r="G23" s="15"/>
      <c r="H23" s="16"/>
      <c r="J23" s="18"/>
      <c r="L23" s="20"/>
    </row>
    <row r="24" spans="2:12" hidden="1" x14ac:dyDescent="0.25">
      <c r="B24" s="7" t="s">
        <v>35</v>
      </c>
      <c r="C24" s="31"/>
      <c r="D24" s="13"/>
      <c r="E24" s="13"/>
      <c r="F24" s="15"/>
      <c r="G24" s="15"/>
      <c r="H24" s="16"/>
      <c r="J24" s="27">
        <v>7000</v>
      </c>
      <c r="L24" s="20"/>
    </row>
    <row r="25" spans="2:12" hidden="1" x14ac:dyDescent="0.25">
      <c r="B25" s="7" t="s">
        <v>36</v>
      </c>
      <c r="C25" s="13">
        <v>3000</v>
      </c>
      <c r="D25" s="13"/>
      <c r="E25" s="13">
        <v>1000</v>
      </c>
      <c r="F25" s="15" t="s">
        <v>22</v>
      </c>
      <c r="H25" s="32">
        <v>10000</v>
      </c>
      <c r="J25" s="18"/>
      <c r="L25" s="39">
        <v>14000</v>
      </c>
    </row>
    <row r="26" spans="2:12" hidden="1" x14ac:dyDescent="0.25">
      <c r="B26" s="7" t="s">
        <v>37</v>
      </c>
      <c r="C26" s="13"/>
      <c r="D26" s="13"/>
      <c r="E26" s="13"/>
      <c r="F26" s="15"/>
      <c r="G26" s="15"/>
      <c r="H26" s="16"/>
      <c r="J26" s="18"/>
      <c r="L26" s="20"/>
    </row>
    <row r="27" spans="2:12" hidden="1" x14ac:dyDescent="0.25">
      <c r="B27" s="7" t="s">
        <v>38</v>
      </c>
      <c r="C27" s="13"/>
      <c r="D27" s="13"/>
      <c r="E27" s="13"/>
      <c r="F27" s="15"/>
      <c r="G27" s="15"/>
      <c r="H27" s="16"/>
      <c r="J27" s="18"/>
      <c r="L27" s="39">
        <v>15000</v>
      </c>
    </row>
    <row r="28" spans="2:12" hidden="1" x14ac:dyDescent="0.25">
      <c r="B28" s="7" t="s">
        <v>39</v>
      </c>
      <c r="C28" s="13"/>
      <c r="D28" s="13"/>
      <c r="E28" s="13"/>
      <c r="F28" s="15"/>
      <c r="G28" s="15"/>
      <c r="H28" s="16"/>
      <c r="J28" s="18"/>
      <c r="L28" s="20"/>
    </row>
    <row r="29" spans="2:12" hidden="1" x14ac:dyDescent="0.25">
      <c r="B29" s="7" t="s">
        <v>40</v>
      </c>
      <c r="C29" s="13">
        <v>2500</v>
      </c>
      <c r="D29" s="13"/>
      <c r="E29" s="13"/>
      <c r="F29" s="15"/>
      <c r="G29" s="15"/>
      <c r="H29" s="16"/>
      <c r="J29" s="18">
        <v>0</v>
      </c>
      <c r="L29" s="20"/>
    </row>
    <row r="30" spans="2:12" hidden="1" x14ac:dyDescent="0.25">
      <c r="B30" s="7" t="s">
        <v>41</v>
      </c>
      <c r="C30" s="13"/>
      <c r="D30" s="13"/>
      <c r="E30" s="13"/>
      <c r="F30" s="15">
        <v>5000</v>
      </c>
      <c r="G30" s="15"/>
      <c r="H30" s="16"/>
      <c r="J30" s="18"/>
      <c r="L30" s="19">
        <v>12000</v>
      </c>
    </row>
    <row r="31" spans="2:12" hidden="1" x14ac:dyDescent="0.25">
      <c r="B31" s="7" t="s">
        <v>42</v>
      </c>
      <c r="C31" s="13"/>
      <c r="D31" s="13"/>
      <c r="E31" s="13"/>
      <c r="F31" s="15"/>
      <c r="G31" s="15"/>
      <c r="H31" s="16"/>
      <c r="J31" s="18"/>
      <c r="L31" s="20"/>
    </row>
    <row r="32" spans="2:12" hidden="1" x14ac:dyDescent="0.25">
      <c r="B32" s="7" t="s">
        <v>43</v>
      </c>
      <c r="C32" s="13"/>
      <c r="D32" s="13"/>
      <c r="E32" s="13"/>
      <c r="F32" s="15"/>
      <c r="G32" s="15"/>
      <c r="H32" s="16"/>
      <c r="J32" s="18"/>
      <c r="L32" s="20"/>
    </row>
    <row r="33" spans="2:18" hidden="1" x14ac:dyDescent="0.25">
      <c r="B33" s="7" t="s">
        <v>44</v>
      </c>
      <c r="C33" s="13">
        <v>3000</v>
      </c>
      <c r="D33" s="13"/>
      <c r="E33" s="13" t="s">
        <v>22</v>
      </c>
      <c r="F33" s="15">
        <v>14000</v>
      </c>
      <c r="G33" s="15"/>
      <c r="H33" s="16"/>
      <c r="J33" s="18"/>
      <c r="L33" s="20"/>
    </row>
    <row r="34" spans="2:18" hidden="1" x14ac:dyDescent="0.25">
      <c r="B34" s="7" t="s">
        <v>45</v>
      </c>
      <c r="C34" s="13"/>
      <c r="D34" s="13"/>
      <c r="E34" s="13"/>
      <c r="F34" s="15"/>
      <c r="G34" s="15"/>
      <c r="H34" s="16"/>
      <c r="J34" s="18"/>
      <c r="L34" s="20"/>
    </row>
    <row r="35" spans="2:18" hidden="1" x14ac:dyDescent="0.25">
      <c r="B35" s="7" t="s">
        <v>46</v>
      </c>
      <c r="C35" s="13"/>
      <c r="D35" s="13"/>
      <c r="E35" s="13"/>
      <c r="F35" s="15"/>
      <c r="G35" s="15"/>
      <c r="H35" s="16"/>
      <c r="J35" s="18"/>
      <c r="L35" s="20"/>
    </row>
    <row r="36" spans="2:18" hidden="1" x14ac:dyDescent="0.25">
      <c r="B36" s="7" t="s">
        <v>47</v>
      </c>
      <c r="C36" s="13"/>
      <c r="D36" s="13"/>
      <c r="E36" s="13"/>
      <c r="F36" s="15"/>
      <c r="G36" s="15"/>
      <c r="H36" s="16"/>
      <c r="J36" s="18"/>
      <c r="L36" s="20"/>
    </row>
    <row r="37" spans="2:18" hidden="1" x14ac:dyDescent="0.25">
      <c r="B37" s="7" t="s">
        <v>48</v>
      </c>
      <c r="C37" s="13">
        <v>10000</v>
      </c>
      <c r="D37" s="13"/>
      <c r="E37" s="13"/>
      <c r="F37" s="15"/>
      <c r="G37" s="15"/>
      <c r="I37" s="15">
        <v>21500</v>
      </c>
      <c r="J37" s="18"/>
      <c r="L37" s="20"/>
    </row>
    <row r="38" spans="2:18" hidden="1" x14ac:dyDescent="0.25">
      <c r="B38" s="7" t="s">
        <v>49</v>
      </c>
      <c r="C38" s="13"/>
      <c r="D38" s="13"/>
      <c r="E38" s="13"/>
      <c r="F38" s="15"/>
      <c r="G38" s="15"/>
      <c r="H38" s="16"/>
      <c r="J38" s="18"/>
      <c r="L38" s="20"/>
    </row>
    <row r="39" spans="2:18" hidden="1" x14ac:dyDescent="0.25">
      <c r="B39" s="7" t="s">
        <v>50</v>
      </c>
      <c r="C39" s="13">
        <v>1000</v>
      </c>
      <c r="D39" s="13"/>
      <c r="E39" s="13">
        <v>6527</v>
      </c>
      <c r="F39" s="15"/>
      <c r="G39" s="15"/>
      <c r="H39" s="16"/>
      <c r="J39" s="18"/>
      <c r="L39" s="20"/>
    </row>
    <row r="40" spans="2:18" hidden="1" x14ac:dyDescent="0.25">
      <c r="B40" s="7" t="s">
        <v>51</v>
      </c>
      <c r="C40" s="13"/>
      <c r="D40" s="13"/>
      <c r="E40" s="13"/>
      <c r="F40" s="15"/>
      <c r="G40" s="15"/>
      <c r="H40" s="16"/>
      <c r="J40" s="18"/>
      <c r="L40" s="20"/>
    </row>
    <row r="41" spans="2:18" hidden="1" x14ac:dyDescent="0.25">
      <c r="B41" s="7" t="s">
        <v>52</v>
      </c>
      <c r="C41" s="13"/>
      <c r="D41" s="13"/>
      <c r="E41" s="13"/>
      <c r="F41" s="15"/>
      <c r="G41" s="15"/>
      <c r="H41" s="16"/>
      <c r="J41" s="18"/>
      <c r="L41" s="19">
        <v>20000</v>
      </c>
    </row>
    <row r="42" spans="2:18" hidden="1" x14ac:dyDescent="0.25">
      <c r="B42" s="7" t="s">
        <v>53</v>
      </c>
      <c r="C42" s="13"/>
      <c r="D42" s="13"/>
      <c r="E42" s="13">
        <v>2000</v>
      </c>
      <c r="F42" s="15">
        <v>5000</v>
      </c>
      <c r="G42" s="13">
        <v>31000</v>
      </c>
      <c r="H42" s="16"/>
      <c r="I42" s="15">
        <v>15000</v>
      </c>
      <c r="J42" s="18"/>
      <c r="K42" s="18">
        <v>12465</v>
      </c>
      <c r="L42" s="20"/>
    </row>
    <row r="43" spans="2:18" hidden="1" x14ac:dyDescent="0.25">
      <c r="B43" s="7" t="s">
        <v>54</v>
      </c>
      <c r="C43" s="13">
        <v>2000</v>
      </c>
      <c r="D43" s="13">
        <v>1000</v>
      </c>
      <c r="E43" s="31"/>
      <c r="F43" s="15">
        <v>7000</v>
      </c>
      <c r="G43" s="15"/>
      <c r="H43" s="16"/>
      <c r="J43" s="18"/>
      <c r="L43" s="20"/>
    </row>
    <row r="44" spans="2:18" hidden="1" x14ac:dyDescent="0.25">
      <c r="B44" s="7" t="s">
        <v>55</v>
      </c>
      <c r="C44" s="13">
        <v>3000</v>
      </c>
      <c r="D44" s="13"/>
      <c r="E44" s="13" t="s">
        <v>22</v>
      </c>
      <c r="G44" s="32">
        <v>10000</v>
      </c>
      <c r="H44" s="16"/>
      <c r="J44" s="27">
        <v>7000</v>
      </c>
      <c r="L44" s="20"/>
    </row>
    <row r="45" spans="2:18" hidden="1" x14ac:dyDescent="0.25">
      <c r="B45" s="7" t="s">
        <v>56</v>
      </c>
      <c r="C45" s="13"/>
      <c r="D45" s="13">
        <v>2000</v>
      </c>
      <c r="E45" s="13" t="s">
        <v>22</v>
      </c>
      <c r="F45" s="15">
        <v>4854</v>
      </c>
      <c r="G45" s="15"/>
      <c r="I45" s="40">
        <v>35000</v>
      </c>
      <c r="J45" s="41">
        <v>0</v>
      </c>
      <c r="L45" s="39">
        <v>15000</v>
      </c>
    </row>
    <row r="46" spans="2:18" hidden="1" x14ac:dyDescent="0.25">
      <c r="B46" s="7" t="s">
        <v>57</v>
      </c>
      <c r="C46" s="13"/>
      <c r="D46" s="13"/>
      <c r="F46" s="13">
        <v>3000</v>
      </c>
      <c r="G46" s="15"/>
      <c r="H46" s="16"/>
      <c r="J46" s="18"/>
      <c r="L46" s="33">
        <v>15000</v>
      </c>
    </row>
    <row r="47" spans="2:18" hidden="1" x14ac:dyDescent="0.25">
      <c r="B47" s="7" t="s">
        <v>58</v>
      </c>
      <c r="C47" s="13"/>
      <c r="D47" s="13"/>
      <c r="E47" s="15"/>
      <c r="F47" s="15"/>
      <c r="G47" s="15"/>
      <c r="H47" s="16"/>
      <c r="J47" s="18"/>
      <c r="L47" s="20"/>
    </row>
    <row r="48" spans="2:18" s="42" customFormat="1" ht="13.8" hidden="1" thickBot="1" x14ac:dyDescent="0.3">
      <c r="B48" s="42" t="s">
        <v>59</v>
      </c>
      <c r="C48" s="43"/>
      <c r="D48" s="43"/>
      <c r="E48" s="43"/>
      <c r="F48" s="43">
        <v>5000</v>
      </c>
      <c r="G48" s="43"/>
      <c r="H48" s="44"/>
      <c r="I48" s="44"/>
      <c r="J48" s="45"/>
      <c r="K48" s="46"/>
      <c r="L48" s="47"/>
      <c r="M48" s="7"/>
      <c r="N48" s="8"/>
      <c r="O48" s="7"/>
      <c r="P48" s="7"/>
      <c r="Q48" s="7"/>
      <c r="R48" s="48"/>
    </row>
    <row r="49" spans="1:18" s="49" customFormat="1" ht="13.8" hidden="1" thickBot="1" x14ac:dyDescent="0.3">
      <c r="B49" s="49" t="s">
        <v>60</v>
      </c>
      <c r="C49" s="50">
        <f t="shared" ref="C49:L49" si="0">SUM(C3:C48)</f>
        <v>42000</v>
      </c>
      <c r="D49" s="50">
        <f t="shared" si="0"/>
        <v>12000</v>
      </c>
      <c r="E49" s="50">
        <f t="shared" si="0"/>
        <v>16527</v>
      </c>
      <c r="F49" s="50">
        <f t="shared" si="0"/>
        <v>79854</v>
      </c>
      <c r="G49" s="50">
        <f t="shared" si="0"/>
        <v>71000</v>
      </c>
      <c r="H49" s="50">
        <f t="shared" si="0"/>
        <v>20000</v>
      </c>
      <c r="I49" s="50">
        <f t="shared" si="0"/>
        <v>158500</v>
      </c>
      <c r="J49" s="51">
        <f t="shared" si="0"/>
        <v>43000</v>
      </c>
      <c r="K49" s="51">
        <f t="shared" si="0"/>
        <v>88061</v>
      </c>
      <c r="L49" s="51">
        <f t="shared" si="0"/>
        <v>181000</v>
      </c>
      <c r="M49" s="7"/>
      <c r="N49" s="8"/>
      <c r="O49" s="7"/>
      <c r="P49" s="7"/>
      <c r="Q49" s="7"/>
      <c r="R49" s="52"/>
    </row>
    <row r="50" spans="1:18" s="53" customFormat="1" hidden="1" x14ac:dyDescent="0.25">
      <c r="C50" s="54"/>
      <c r="D50" s="54"/>
      <c r="E50" s="54"/>
      <c r="F50" s="54"/>
      <c r="G50" s="54"/>
      <c r="H50" s="55"/>
      <c r="I50" s="55"/>
      <c r="J50" s="56"/>
      <c r="K50" s="56"/>
      <c r="L50" s="57"/>
      <c r="M50" s="7"/>
      <c r="N50" s="8"/>
      <c r="O50" s="7"/>
      <c r="P50" s="7"/>
      <c r="Q50" s="7"/>
      <c r="R50" s="58"/>
    </row>
    <row r="51" spans="1:18" s="61" customFormat="1" x14ac:dyDescent="0.25">
      <c r="A51" s="59" t="s">
        <v>61</v>
      </c>
      <c r="B51" s="59"/>
      <c r="C51" s="60" t="s">
        <v>22</v>
      </c>
      <c r="E51" s="62" t="s">
        <v>22</v>
      </c>
      <c r="F51" s="62" t="s">
        <v>22</v>
      </c>
      <c r="G51" s="63"/>
      <c r="I51" s="64" t="s">
        <v>62</v>
      </c>
      <c r="J51" s="65" t="s">
        <v>63</v>
      </c>
      <c r="K51" s="65" t="s">
        <v>64</v>
      </c>
      <c r="L51" s="66" t="s">
        <v>65</v>
      </c>
      <c r="N51" s="67" t="s">
        <v>66</v>
      </c>
      <c r="R51" s="68"/>
    </row>
    <row r="52" spans="1:18" x14ac:dyDescent="0.25">
      <c r="A52" s="69"/>
      <c r="B52" s="69" t="s">
        <v>67</v>
      </c>
      <c r="C52" s="70">
        <v>66594</v>
      </c>
      <c r="D52" s="70">
        <v>75486</v>
      </c>
      <c r="E52" s="70">
        <v>97205</v>
      </c>
      <c r="F52" s="70">
        <v>122581</v>
      </c>
      <c r="G52" s="70">
        <v>182519</v>
      </c>
      <c r="H52" s="70">
        <v>100233</v>
      </c>
      <c r="I52" s="70">
        <v>129786</v>
      </c>
      <c r="J52" s="71">
        <v>117253</v>
      </c>
      <c r="K52" s="71">
        <v>124679</v>
      </c>
      <c r="L52" s="72">
        <v>472070</v>
      </c>
      <c r="N52" s="73"/>
    </row>
    <row r="53" spans="1:18" x14ac:dyDescent="0.25">
      <c r="A53" s="69"/>
      <c r="B53" s="69" t="s">
        <v>68</v>
      </c>
      <c r="C53" s="70"/>
      <c r="D53" s="70"/>
      <c r="E53" s="70"/>
      <c r="F53" s="70"/>
      <c r="G53" s="70"/>
      <c r="H53" s="70">
        <v>441</v>
      </c>
      <c r="I53" s="70">
        <v>374</v>
      </c>
      <c r="J53" s="71">
        <v>993.39</v>
      </c>
      <c r="K53" s="71">
        <v>1964</v>
      </c>
      <c r="L53" s="74"/>
      <c r="N53" s="73"/>
    </row>
    <row r="54" spans="1:18" s="75" customFormat="1" x14ac:dyDescent="0.25">
      <c r="B54" s="75" t="s">
        <v>69</v>
      </c>
      <c r="C54" s="76">
        <v>13319</v>
      </c>
      <c r="D54" s="76"/>
      <c r="E54" s="76"/>
      <c r="F54" s="76">
        <v>24116</v>
      </c>
      <c r="G54" s="76">
        <v>90973</v>
      </c>
      <c r="H54" s="76">
        <v>49896</v>
      </c>
      <c r="I54" s="76">
        <v>60706</v>
      </c>
      <c r="J54" s="77">
        <v>55488</v>
      </c>
      <c r="K54" s="78">
        <v>62836</v>
      </c>
      <c r="L54" s="79">
        <v>236035</v>
      </c>
      <c r="N54" s="80"/>
      <c r="R54" s="81"/>
    </row>
    <row r="55" spans="1:18" x14ac:dyDescent="0.25">
      <c r="B55" s="7" t="s">
        <v>70</v>
      </c>
      <c r="C55" s="15">
        <v>57739</v>
      </c>
      <c r="D55" s="15">
        <v>27036</v>
      </c>
      <c r="E55" s="82">
        <v>21012</v>
      </c>
      <c r="F55" s="15">
        <v>62368</v>
      </c>
      <c r="G55" s="15">
        <v>40979</v>
      </c>
      <c r="H55" s="15">
        <v>81801</v>
      </c>
      <c r="I55" s="26">
        <f>H68</f>
        <v>143638</v>
      </c>
      <c r="J55" s="11">
        <f>I68</f>
        <v>28844</v>
      </c>
      <c r="K55" s="11">
        <f>J68</f>
        <v>39618.39</v>
      </c>
      <c r="L55" s="83">
        <f>K68</f>
        <v>10213.39</v>
      </c>
      <c r="N55" s="73"/>
    </row>
    <row r="56" spans="1:18" x14ac:dyDescent="0.25">
      <c r="A56" s="7" t="s">
        <v>71</v>
      </c>
      <c r="B56" s="7" t="s">
        <v>72</v>
      </c>
      <c r="C56" s="15">
        <v>84992</v>
      </c>
      <c r="D56" s="15">
        <v>6700</v>
      </c>
      <c r="E56" s="15">
        <v>27500</v>
      </c>
      <c r="F56" s="17">
        <v>0</v>
      </c>
      <c r="G56" s="15">
        <v>21000</v>
      </c>
      <c r="H56" s="84">
        <v>46500</v>
      </c>
      <c r="I56" s="16">
        <v>0</v>
      </c>
      <c r="J56" s="11">
        <v>6016</v>
      </c>
      <c r="K56" s="11">
        <v>9472</v>
      </c>
      <c r="L56" s="74">
        <v>2500</v>
      </c>
      <c r="N56" s="73"/>
    </row>
    <row r="57" spans="1:18" x14ac:dyDescent="0.25">
      <c r="A57" s="7" t="s">
        <v>73</v>
      </c>
      <c r="B57" s="7" t="s">
        <v>74</v>
      </c>
      <c r="C57" s="15">
        <v>91692</v>
      </c>
      <c r="D57" s="15">
        <v>52500</v>
      </c>
      <c r="E57" s="15">
        <v>2990</v>
      </c>
      <c r="F57" s="15">
        <v>0</v>
      </c>
      <c r="G57" s="15">
        <v>4000</v>
      </c>
      <c r="H57" s="15"/>
      <c r="I57" s="15">
        <v>0</v>
      </c>
      <c r="L57" s="74"/>
      <c r="N57" s="73"/>
    </row>
    <row r="58" spans="1:18" s="85" customFormat="1" x14ac:dyDescent="0.25">
      <c r="A58" s="85" t="s">
        <v>71</v>
      </c>
      <c r="B58" s="85" t="s">
        <v>75</v>
      </c>
      <c r="C58" s="86">
        <v>42000</v>
      </c>
      <c r="D58" s="86">
        <v>12000</v>
      </c>
      <c r="E58" s="87">
        <v>14859</v>
      </c>
      <c r="F58" s="87">
        <v>79854</v>
      </c>
      <c r="G58" s="86">
        <v>71000</v>
      </c>
      <c r="H58" s="86">
        <v>20000</v>
      </c>
      <c r="I58" s="86">
        <v>64706</v>
      </c>
      <c r="J58" s="88">
        <f>J52+J53-J54+J55+J56-J57</f>
        <v>97618.39</v>
      </c>
      <c r="K58" s="88">
        <f>K52+K53-K54+K55+K56-K57</f>
        <v>112897.39</v>
      </c>
      <c r="L58" s="89">
        <f>L52+L53-L54+L55+L56-L57</f>
        <v>248748.39</v>
      </c>
      <c r="N58" s="90"/>
      <c r="R58" s="91"/>
    </row>
    <row r="59" spans="1:18" x14ac:dyDescent="0.25">
      <c r="A59" s="7" t="s">
        <v>73</v>
      </c>
      <c r="B59" s="92" t="s">
        <v>76</v>
      </c>
      <c r="C59" s="15">
        <v>11288</v>
      </c>
      <c r="D59" s="15">
        <v>26000</v>
      </c>
      <c r="E59" s="29">
        <v>38000</v>
      </c>
      <c r="F59" s="15">
        <v>40000</v>
      </c>
      <c r="G59" s="93"/>
      <c r="H59" s="15">
        <v>15000</v>
      </c>
      <c r="I59" s="16">
        <v>0</v>
      </c>
      <c r="J59" s="11">
        <v>15000</v>
      </c>
      <c r="K59" s="11">
        <v>15000</v>
      </c>
      <c r="L59" s="94">
        <v>30000</v>
      </c>
      <c r="M59" s="95"/>
      <c r="N59" s="96">
        <v>42035</v>
      </c>
    </row>
    <row r="60" spans="1:18" hidden="1" x14ac:dyDescent="0.25">
      <c r="A60" s="7" t="s">
        <v>73</v>
      </c>
      <c r="B60" s="7" t="s">
        <v>77</v>
      </c>
      <c r="C60" s="15"/>
      <c r="D60" s="15"/>
      <c r="E60" s="15"/>
      <c r="F60" s="15"/>
      <c r="G60" s="15"/>
      <c r="H60" s="15"/>
      <c r="I60" s="15"/>
      <c r="L60" s="74"/>
      <c r="N60" s="73"/>
    </row>
    <row r="61" spans="1:18" x14ac:dyDescent="0.25">
      <c r="A61" s="7" t="s">
        <v>73</v>
      </c>
      <c r="B61" s="92" t="s">
        <v>78</v>
      </c>
      <c r="C61" s="97" t="s">
        <v>22</v>
      </c>
      <c r="D61" s="97" t="s">
        <v>22</v>
      </c>
      <c r="E61" s="97" t="s">
        <v>22</v>
      </c>
      <c r="F61" s="97" t="s">
        <v>22</v>
      </c>
      <c r="G61" s="97" t="s">
        <v>22</v>
      </c>
      <c r="H61" s="97" t="s">
        <v>22</v>
      </c>
      <c r="I61" s="29">
        <v>25000</v>
      </c>
      <c r="J61" s="11">
        <v>0</v>
      </c>
      <c r="K61" s="11">
        <v>0</v>
      </c>
      <c r="L61" s="74">
        <v>25000</v>
      </c>
      <c r="N61" s="73"/>
    </row>
    <row r="62" spans="1:18" x14ac:dyDescent="0.25">
      <c r="A62" s="7" t="s">
        <v>73</v>
      </c>
      <c r="B62" s="7" t="s">
        <v>79</v>
      </c>
      <c r="C62" s="93"/>
      <c r="D62" s="15"/>
      <c r="E62" s="15"/>
      <c r="F62" s="15">
        <v>0</v>
      </c>
      <c r="G62" s="26">
        <v>-3276</v>
      </c>
      <c r="H62" s="26"/>
      <c r="I62" s="15"/>
      <c r="L62" s="98">
        <v>10000</v>
      </c>
      <c r="M62" s="95"/>
      <c r="N62" s="99" t="s">
        <v>80</v>
      </c>
    </row>
    <row r="63" spans="1:18" x14ac:dyDescent="0.25">
      <c r="A63" s="7" t="s">
        <v>73</v>
      </c>
      <c r="B63" s="7" t="s">
        <v>81</v>
      </c>
      <c r="C63" s="93"/>
      <c r="D63" s="15">
        <v>6700</v>
      </c>
      <c r="E63" s="82">
        <v>27500</v>
      </c>
      <c r="F63" s="15">
        <v>0</v>
      </c>
      <c r="G63" s="26">
        <v>0</v>
      </c>
      <c r="H63" s="26">
        <v>0</v>
      </c>
      <c r="I63" s="15">
        <v>0</v>
      </c>
      <c r="J63" s="11">
        <v>0</v>
      </c>
      <c r="L63" s="12">
        <v>0</v>
      </c>
      <c r="N63" s="73"/>
    </row>
    <row r="64" spans="1:18" x14ac:dyDescent="0.25">
      <c r="A64" s="7" t="s">
        <v>73</v>
      </c>
      <c r="B64" s="7" t="s">
        <v>82</v>
      </c>
      <c r="C64" s="16"/>
      <c r="D64" s="16"/>
      <c r="E64" s="16"/>
      <c r="F64" s="16"/>
      <c r="G64" s="16"/>
      <c r="H64" s="16"/>
      <c r="L64" s="12">
        <v>0</v>
      </c>
      <c r="N64" s="73"/>
    </row>
    <row r="65" spans="1:12" x14ac:dyDescent="0.25">
      <c r="A65" s="100" t="s">
        <v>83</v>
      </c>
      <c r="B65" s="100"/>
      <c r="C65" s="101"/>
      <c r="D65" s="101"/>
      <c r="E65" s="101"/>
      <c r="F65" s="101"/>
      <c r="G65" s="101"/>
      <c r="H65" s="101"/>
      <c r="I65" s="16">
        <f>I55+I56-I57+I58-I59-I60-I61-I62-I63+(I58-I54)</f>
        <v>187344</v>
      </c>
      <c r="J65" s="16">
        <f>J58-J59-J60-J61-J62-J63</f>
        <v>82618.39</v>
      </c>
      <c r="K65" s="16">
        <f>K58-K59-K60-K61-K62-K63</f>
        <v>97897.39</v>
      </c>
      <c r="L65" s="102">
        <f>L58-L59-L60-L61-L62-L63-L64</f>
        <v>183748.39</v>
      </c>
    </row>
    <row r="66" spans="1:12" x14ac:dyDescent="0.25">
      <c r="B66" s="103" t="s">
        <v>84</v>
      </c>
      <c r="C66" s="104"/>
      <c r="D66" s="104"/>
      <c r="E66" s="104"/>
      <c r="F66" s="104"/>
      <c r="G66" s="104"/>
      <c r="H66" s="104"/>
      <c r="I66" s="104">
        <f>I49</f>
        <v>158500</v>
      </c>
      <c r="J66" s="104">
        <f>J49</f>
        <v>43000</v>
      </c>
      <c r="K66" s="104">
        <f>K49</f>
        <v>88061</v>
      </c>
      <c r="L66" s="105">
        <f>L49</f>
        <v>181000</v>
      </c>
    </row>
    <row r="67" spans="1:12" ht="13.8" thickBot="1" x14ac:dyDescent="0.3">
      <c r="A67" s="106"/>
      <c r="B67" s="107" t="s">
        <v>85</v>
      </c>
      <c r="C67" s="108"/>
      <c r="D67" s="108"/>
      <c r="E67" s="108"/>
      <c r="F67" s="108"/>
      <c r="G67" s="108"/>
      <c r="H67" s="108"/>
      <c r="I67" s="108"/>
      <c r="J67" s="108"/>
      <c r="K67" s="108">
        <v>-377</v>
      </c>
      <c r="L67" s="108"/>
    </row>
    <row r="68" spans="1:12" ht="13.8" thickBot="1" x14ac:dyDescent="0.3">
      <c r="A68" s="106"/>
      <c r="B68" s="109" t="s">
        <v>86</v>
      </c>
      <c r="C68" s="110"/>
      <c r="D68" s="110"/>
      <c r="E68" s="110"/>
      <c r="F68" s="110"/>
      <c r="G68" s="111">
        <v>81801</v>
      </c>
      <c r="H68" s="111">
        <v>143638</v>
      </c>
      <c r="I68" s="110">
        <f>I65-I66</f>
        <v>28844</v>
      </c>
      <c r="J68" s="110">
        <f>J65-J66</f>
        <v>39618.39</v>
      </c>
      <c r="K68" s="110">
        <f>K65-K66-K67</f>
        <v>10213.39</v>
      </c>
      <c r="L68" s="112">
        <f>L65-L66</f>
        <v>2748.390000000014</v>
      </c>
    </row>
    <row r="69" spans="1:12" x14ac:dyDescent="0.25">
      <c r="D69" s="31"/>
    </row>
  </sheetData>
  <mergeCells count="2">
    <mergeCell ref="G2:I2"/>
    <mergeCell ref="A51:B5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Wiens</dc:creator>
  <cp:lastModifiedBy>Robert Wiens</cp:lastModifiedBy>
  <dcterms:created xsi:type="dcterms:W3CDTF">2015-07-31T15:46:05Z</dcterms:created>
  <dcterms:modified xsi:type="dcterms:W3CDTF">2015-07-31T15:50:25Z</dcterms:modified>
</cp:coreProperties>
</file>